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'bs'!$A$1:$C$64</definedName>
    <definedName name="_xlnm.Print_Area" localSheetId="3">'cashflow'!$A$1:$I$78</definedName>
    <definedName name="_xlnm.Print_Area" localSheetId="2">'equity'!$A$1:$K$57</definedName>
    <definedName name="_xlnm.Print_Area" localSheetId="1">'pl'!$A$1:$E$38</definedName>
  </definedNames>
  <calcPr fullCalcOnLoad="1"/>
</workbook>
</file>

<file path=xl/sharedStrings.xml><?xml version="1.0" encoding="utf-8"?>
<sst xmlns="http://schemas.openxmlformats.org/spreadsheetml/2006/main" count="180" uniqueCount="151">
  <si>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</si>
  <si>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</si>
  <si>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</si>
  <si>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</si>
  <si>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</si>
  <si>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</si>
  <si>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</si>
  <si>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</si>
  <si>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</si>
  <si>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</si>
  <si>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</si>
  <si>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</si>
  <si>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</si>
  <si>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</si>
  <si>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</si>
  <si>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</si>
  <si>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</si>
  <si>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</si>
  <si>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</si>
  <si>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</si>
  <si>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</si>
  <si>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</si>
  <si>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</si>
  <si>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</si>
  <si>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Retained</t>
  </si>
  <si>
    <t>Total</t>
  </si>
  <si>
    <t>Distributable</t>
  </si>
  <si>
    <t xml:space="preserve">CONDENSED CONSOLIDATED CASH FLOW STATEMENT </t>
  </si>
  <si>
    <t>As at</t>
  </si>
  <si>
    <t>Unaudited</t>
  </si>
  <si>
    <t>CONDENSED CONSOLIDATED STATEMENT OF CHANGES IN EQUITY FOR THE QUARTER</t>
  </si>
  <si>
    <t>(The figures have not been audited)</t>
  </si>
  <si>
    <t>INDIVIDUAL QUARTER</t>
  </si>
  <si>
    <t>CASH FLOWS FROM OPERATING ACTIVITIES</t>
  </si>
  <si>
    <t>Interest received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</si>
  <si>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</si>
  <si>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</si>
  <si>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</si>
  <si>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</si>
  <si>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</si>
  <si>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Depreciation</t>
  </si>
  <si>
    <t>Interest income</t>
  </si>
  <si>
    <t>Receivables</t>
  </si>
  <si>
    <t>Payables</t>
  </si>
  <si>
    <t>Purchase of property, plant and equipment</t>
  </si>
  <si>
    <t>CASH AND CASH EQUIVALENTS AT END</t>
  </si>
  <si>
    <t>Adjustments for :</t>
  </si>
  <si>
    <t xml:space="preserve">CASH AND CASH EQUIVALENTS AT BEGINNING </t>
  </si>
  <si>
    <t>Short term accumulated compensated absences</t>
  </si>
  <si>
    <t>Cost of sales</t>
  </si>
  <si>
    <t>Other income</t>
  </si>
  <si>
    <t>Attributable to:</t>
  </si>
  <si>
    <t>Equity holders of the parent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</si>
  <si>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</si>
  <si>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</si>
  <si>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</si>
  <si>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</si>
  <si>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</si>
  <si>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</si>
  <si>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</si>
  <si>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</si>
  <si>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</si>
  <si>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</si>
  <si>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</si>
  <si>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</si>
  <si>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</si>
  <si>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</si>
  <si>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Attributable  to Equity Holders of the Parent</t>
  </si>
  <si>
    <t xml:space="preserve">Minority </t>
  </si>
  <si>
    <t xml:space="preserve">Total </t>
  </si>
  <si>
    <t>Equity</t>
  </si>
  <si>
    <t>to equity holders of the parent:</t>
  </si>
  <si>
    <t>Operating profit before working capital changes</t>
  </si>
  <si>
    <t>Tax payables</t>
  </si>
  <si>
    <t>Gross profit</t>
  </si>
  <si>
    <t>Selling and administrative expenses</t>
  </si>
  <si>
    <t>Tax paid</t>
  </si>
  <si>
    <t>Interests</t>
  </si>
  <si>
    <t>Basic and diluted (sen)</t>
  </si>
  <si>
    <t>31.07.2008</t>
  </si>
  <si>
    <t>Audited</t>
  </si>
  <si>
    <t>The condensed consolidated balance sheet should be read in conjunction with the audited financial statements for the year ended 31 July 2008.</t>
  </si>
  <si>
    <t>The condensed consolidated income statement should be read in conjunction with the audited financial statements for the year ended 31 July 2008.</t>
  </si>
  <si>
    <t>The condensed consolidated statement of changes in equity should be read in conjunction with the audited financial statements for the year ended 31 July 2008.</t>
  </si>
  <si>
    <t>The condensed consolidated cash flow statement should be read in conjunction with the audited financial statements for the year ended 31 July 2008.</t>
  </si>
  <si>
    <t>Investment properties</t>
  </si>
  <si>
    <t>Non-current assets classified as held for sale</t>
  </si>
  <si>
    <t>Borrowing</t>
  </si>
  <si>
    <t>Borrowings</t>
  </si>
  <si>
    <t>Finance costs</t>
  </si>
  <si>
    <t>At 1 Aug 2008</t>
  </si>
  <si>
    <t>At 1 Aug 2007</t>
  </si>
  <si>
    <t>Obsolete inventories</t>
  </si>
  <si>
    <t>Gain on disposal of assets held for sale</t>
  </si>
  <si>
    <t>Interest paid</t>
  </si>
  <si>
    <t>Balance of proceeds from disposal of assets held for sale</t>
  </si>
  <si>
    <t>Net cash from / (used in) investing activities</t>
  </si>
  <si>
    <t>Repayment of hire purchase creditor</t>
  </si>
  <si>
    <t>profits /</t>
  </si>
  <si>
    <t>losses)</t>
  </si>
  <si>
    <t>(Accumulated</t>
  </si>
  <si>
    <t>Interest expense</t>
  </si>
  <si>
    <t>Profit / (Loss) before taxation</t>
  </si>
  <si>
    <t>Provision for doubtful debts</t>
  </si>
  <si>
    <t>Profit / (loss) before taxation</t>
  </si>
  <si>
    <t>Profit / (loss) for the period</t>
  </si>
  <si>
    <t xml:space="preserve">Profit / (Loss) per share attributable </t>
  </si>
  <si>
    <t>Impairment of golf club membership</t>
  </si>
  <si>
    <t>Loss on disposal of quoted securities</t>
  </si>
  <si>
    <t>Purchase of quoted securities</t>
  </si>
  <si>
    <t>Proceeds from disposal of quoted securities</t>
  </si>
  <si>
    <t>As previously stated</t>
  </si>
  <si>
    <t>At 1 Aug 2007 (restated)</t>
  </si>
  <si>
    <t>Increase/ (decrease) in trade financing</t>
  </si>
  <si>
    <t xml:space="preserve">Prior year adjustments </t>
  </si>
  <si>
    <t>CUMULATIVE QUARTERS</t>
  </si>
  <si>
    <t>Tax refundable</t>
  </si>
  <si>
    <t>Share of profit of associate</t>
  </si>
  <si>
    <t>Net cash from/ (used in) financing activities</t>
  </si>
  <si>
    <t>31.07.2009</t>
  </si>
  <si>
    <t>Deferred tax assets</t>
  </si>
  <si>
    <t>12 Months Ended</t>
  </si>
  <si>
    <t>4th Quarter</t>
  </si>
  <si>
    <t>31-Jul-09</t>
  </si>
  <si>
    <t>31-Jul-08</t>
  </si>
  <si>
    <t>ENDED 31 JULY 2009</t>
  </si>
  <si>
    <t>At 31 Jul 2009</t>
  </si>
  <si>
    <t>At 31 Jul 2008</t>
  </si>
  <si>
    <t>Realisation of revaluation reserve through depreciation</t>
  </si>
  <si>
    <t>Reversal of deferred tax through equity</t>
  </si>
  <si>
    <t>12 months ended</t>
  </si>
  <si>
    <t>31 Jul 2009</t>
  </si>
  <si>
    <t>31 Jul 2008</t>
  </si>
  <si>
    <t>CONDENSED CONSOLIDATED INCOME STATEMENTS FOR THE QUARTER ENDED 31 JULY 2009</t>
  </si>
  <si>
    <t>Reversal of impairment losses on investment properties</t>
  </si>
  <si>
    <t>Plant and equipment written off</t>
  </si>
  <si>
    <t>Bad debts written off</t>
  </si>
  <si>
    <t>(Gain)/ loss on disposal of plant and equipment</t>
  </si>
  <si>
    <t>Unrealised loss/ (gain) on foreign exchange</t>
  </si>
  <si>
    <t>Cash generated from operations</t>
  </si>
  <si>
    <t>Net cash from operating activities</t>
  </si>
  <si>
    <t xml:space="preserve">   OF THE YEAR</t>
  </si>
  <si>
    <t>FOR THE YEAR ENDED 31 JULY 2009</t>
  </si>
  <si>
    <t>Net profit for the year</t>
  </si>
  <si>
    <t>Net loss for the year</t>
  </si>
  <si>
    <t>Share of profit/ (loss) of associates</t>
  </si>
  <si>
    <t>Gross dividend income</t>
  </si>
  <si>
    <t>Dividend received from other investments</t>
  </si>
  <si>
    <t>Proceeds from disposal of plant and equipment</t>
  </si>
  <si>
    <t xml:space="preserve">    CASH EQUIVALENTS</t>
  </si>
  <si>
    <t xml:space="preserve">NET INCREASE/ (DECREASE) IN CASH AND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</si>
</sst>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1" fontId="0" fillId="0" borderId="0" xfId="42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0" fillId="0" borderId="14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172" fontId="0" fillId="0" borderId="0" xfId="42" applyNumberFormat="1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 horizontal="right"/>
    </xf>
    <xf numFmtId="171" fontId="0" fillId="0" borderId="0" xfId="42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0" fillId="0" borderId="0" xfId="42" applyNumberFormat="1" applyFont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 quotePrefix="1">
      <alignment/>
    </xf>
    <xf numFmtId="0" fontId="0" fillId="0" borderId="0" xfId="0" applyAlignment="1">
      <alignment/>
    </xf>
    <xf numFmtId="0" fontId="0" fillId="0" borderId="0" xfId="0" applyFont="1" applyAlignment="1">
      <alignment vertical="top"/>
    </xf>
    <xf numFmtId="15" fontId="0" fillId="0" borderId="10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172" fontId="2" fillId="0" borderId="19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172" fontId="7" fillId="0" borderId="0" xfId="0" applyNumberFormat="1" applyFont="1" applyBorder="1" applyAlignment="1">
      <alignment/>
    </xf>
    <xf numFmtId="172" fontId="0" fillId="0" borderId="20" xfId="0" applyNumberFormat="1" applyFont="1" applyFill="1" applyBorder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185" fontId="0" fillId="0" borderId="17" xfId="42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7" fontId="0" fillId="0" borderId="24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25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0" fontId="0" fillId="0" borderId="0" xfId="60" applyNumberFormat="1" applyFont="1" applyFill="1" applyBorder="1" applyAlignment="1">
      <alignment/>
    </xf>
    <xf numFmtId="37" fontId="0" fillId="0" borderId="22" xfId="0" applyNumberFormat="1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23" xfId="0" applyNumberFormat="1" applyFill="1" applyBorder="1" applyAlignment="1">
      <alignment/>
    </xf>
    <xf numFmtId="37" fontId="0" fillId="0" borderId="25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37" fontId="0" fillId="0" borderId="26" xfId="0" applyNumberFormat="1" applyFont="1" applyFill="1" applyBorder="1" applyAlignment="1">
      <alignment/>
    </xf>
    <xf numFmtId="37" fontId="0" fillId="0" borderId="27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9" fontId="0" fillId="0" borderId="24" xfId="0" applyNumberFormat="1" applyFont="1" applyFill="1" applyBorder="1" applyAlignment="1">
      <alignment/>
    </xf>
    <xf numFmtId="39" fontId="0" fillId="0" borderId="25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70" fontId="2" fillId="0" borderId="0" xfId="45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85725</xdr:rowOff>
    </xdr:from>
    <xdr:to>
      <xdr:col>4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857500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85725</xdr:rowOff>
    </xdr:from>
    <xdr:to>
      <xdr:col>6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391025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76200</xdr:rowOff>
    </xdr:from>
    <xdr:to>
      <xdr:col>4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47900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95250</xdr:rowOff>
    </xdr:from>
    <xdr:to>
      <xdr:col>8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581650" y="1266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view="pageBreakPreview" zoomScaleSheetLayoutView="100" zoomScalePageLayoutView="0" workbookViewId="0" topLeftCell="A1">
      <selection activeCell="K55" sqref="K55"/>
    </sheetView>
  </sheetViews>
  <sheetFormatPr defaultColWidth="9.140625" defaultRowHeight="12.75"/>
  <cols>
    <col min="1" max="1" width="50.7109375" style="2" customWidth="1"/>
    <col min="2" max="3" width="17.7109375" style="2" customWidth="1"/>
    <col min="4" max="16384" width="9.140625" style="2" customWidth="1"/>
  </cols>
  <sheetData>
    <row r="1" spans="1:3" ht="15.75">
      <c r="A1" s="112" t="s">
        <v>12</v>
      </c>
      <c r="B1" s="112"/>
      <c r="C1" s="112"/>
    </row>
    <row r="2" spans="1:3" ht="12.75">
      <c r="A2" s="113" t="s">
        <v>0</v>
      </c>
      <c r="B2" s="113"/>
      <c r="C2" s="113"/>
    </row>
    <row r="3" spans="1:3" ht="12.75">
      <c r="A3" s="114"/>
      <c r="B3" s="114"/>
      <c r="C3" s="114"/>
    </row>
    <row r="4" spans="1:3" ht="12.75">
      <c r="A4" s="114" t="s">
        <v>1</v>
      </c>
      <c r="B4" s="114"/>
      <c r="C4" s="114"/>
    </row>
    <row r="5" spans="1:3" ht="12.75">
      <c r="A5" s="115" t="s">
        <v>14</v>
      </c>
      <c r="B5" s="115"/>
      <c r="C5" s="115"/>
    </row>
    <row r="6" spans="1:3" ht="12.75">
      <c r="A6" s="4"/>
      <c r="B6" s="4"/>
      <c r="C6" s="4"/>
    </row>
    <row r="7" spans="2:3" ht="12.75">
      <c r="B7" s="4"/>
      <c r="C7" s="4"/>
    </row>
    <row r="8" spans="2:3" ht="6" customHeight="1">
      <c r="B8" s="36"/>
      <c r="C8" s="37"/>
    </row>
    <row r="9" spans="2:3" ht="12.75">
      <c r="B9" s="27" t="s">
        <v>28</v>
      </c>
      <c r="C9" s="27" t="s">
        <v>28</v>
      </c>
    </row>
    <row r="10" spans="2:3" ht="12.75">
      <c r="B10" s="27" t="s">
        <v>119</v>
      </c>
      <c r="C10" s="27" t="s">
        <v>79</v>
      </c>
    </row>
    <row r="11" spans="2:3" ht="12.75">
      <c r="B11" s="27" t="s">
        <v>29</v>
      </c>
      <c r="C11" s="27" t="s">
        <v>80</v>
      </c>
    </row>
    <row r="12" spans="2:3" ht="12.75">
      <c r="B12" s="27" t="s">
        <v>15</v>
      </c>
      <c r="C12" s="27" t="s">
        <v>15</v>
      </c>
    </row>
    <row r="13" spans="2:3" ht="6" customHeight="1">
      <c r="B13" s="38"/>
      <c r="C13" s="38"/>
    </row>
    <row r="14" spans="1:3" ht="12.75">
      <c r="A14" s="1" t="s">
        <v>53</v>
      </c>
      <c r="B14" s="27"/>
      <c r="C14" s="27"/>
    </row>
    <row r="15" spans="1:3" ht="4.5" customHeight="1">
      <c r="A15" s="1"/>
      <c r="B15" s="27"/>
      <c r="C15" s="27"/>
    </row>
    <row r="16" spans="1:3" ht="12.75">
      <c r="A16" s="1" t="s">
        <v>55</v>
      </c>
      <c r="B16" s="19"/>
      <c r="C16" s="19"/>
    </row>
    <row r="17" spans="1:5" ht="12.75">
      <c r="A17" s="2" t="s">
        <v>2</v>
      </c>
      <c r="B17" s="19">
        <v>19065</v>
      </c>
      <c r="C17" s="19">
        <v>19932</v>
      </c>
      <c r="E17" s="79"/>
    </row>
    <row r="18" spans="1:5" ht="12.75">
      <c r="A18" s="2" t="s">
        <v>85</v>
      </c>
      <c r="B18" s="19">
        <v>3374</v>
      </c>
      <c r="C18" s="19">
        <v>2489</v>
      </c>
      <c r="E18" s="79"/>
    </row>
    <row r="19" spans="1:5" ht="12.75">
      <c r="A19" s="2" t="s">
        <v>35</v>
      </c>
      <c r="B19" s="19">
        <v>1091</v>
      </c>
      <c r="C19" s="19">
        <v>1089</v>
      </c>
      <c r="E19" s="79"/>
    </row>
    <row r="20" spans="1:5" ht="12.75">
      <c r="A20" s="2" t="s">
        <v>120</v>
      </c>
      <c r="B20" s="19">
        <v>119</v>
      </c>
      <c r="C20" s="19">
        <v>0</v>
      </c>
      <c r="E20" s="79"/>
    </row>
    <row r="21" spans="2:3" ht="12.75">
      <c r="B21" s="20">
        <f>SUM(B17:B20)</f>
        <v>23649</v>
      </c>
      <c r="C21" s="20">
        <f>SUM(C17:C20)</f>
        <v>23510</v>
      </c>
    </row>
    <row r="22" spans="2:3" ht="7.5" customHeight="1">
      <c r="B22" s="19"/>
      <c r="C22" s="19"/>
    </row>
    <row r="23" spans="1:3" ht="12.75">
      <c r="A23" s="1" t="s">
        <v>54</v>
      </c>
      <c r="B23" s="19"/>
      <c r="C23" s="19"/>
    </row>
    <row r="24" spans="1:5" ht="12.75">
      <c r="A24" s="2" t="s">
        <v>3</v>
      </c>
      <c r="B24" s="19">
        <v>17711</v>
      </c>
      <c r="C24" s="19">
        <v>19692</v>
      </c>
      <c r="E24" s="79"/>
    </row>
    <row r="25" spans="1:5" ht="12.75">
      <c r="A25" s="2" t="s">
        <v>4</v>
      </c>
      <c r="B25" s="19">
        <v>20511</v>
      </c>
      <c r="C25" s="19">
        <f>14600</f>
        <v>14600</v>
      </c>
      <c r="E25" s="79"/>
    </row>
    <row r="26" spans="1:5" s="39" customFormat="1" ht="12.75">
      <c r="A26" s="39" t="s">
        <v>5</v>
      </c>
      <c r="B26" s="40">
        <v>743</v>
      </c>
      <c r="C26" s="40">
        <v>1214</v>
      </c>
      <c r="E26" s="79"/>
    </row>
    <row r="27" spans="1:5" s="39" customFormat="1" ht="12.75" hidden="1">
      <c r="A27" s="39" t="s">
        <v>116</v>
      </c>
      <c r="B27" s="40">
        <v>0</v>
      </c>
      <c r="C27" s="40">
        <v>0</v>
      </c>
      <c r="E27" s="79"/>
    </row>
    <row r="28" spans="1:5" s="39" customFormat="1" ht="12.75">
      <c r="A28" s="39" t="s">
        <v>6</v>
      </c>
      <c r="B28" s="40">
        <v>5370</v>
      </c>
      <c r="C28" s="40">
        <v>3374</v>
      </c>
      <c r="E28" s="79"/>
    </row>
    <row r="29" spans="2:5" s="39" customFormat="1" ht="12.75">
      <c r="B29" s="41">
        <f>SUM(B24:B28)</f>
        <v>44335</v>
      </c>
      <c r="C29" s="41">
        <f>SUM(C24:C28)</f>
        <v>38880</v>
      </c>
      <c r="E29" s="79"/>
    </row>
    <row r="30" spans="2:5" s="39" customFormat="1" ht="7.5" customHeight="1">
      <c r="B30" s="42"/>
      <c r="C30" s="42"/>
      <c r="E30" s="79"/>
    </row>
    <row r="31" spans="1:5" s="39" customFormat="1" ht="12.75">
      <c r="A31" s="39" t="s">
        <v>86</v>
      </c>
      <c r="B31" s="40">
        <v>0</v>
      </c>
      <c r="C31" s="40">
        <v>1537</v>
      </c>
      <c r="E31" s="79"/>
    </row>
    <row r="32" spans="2:5" s="39" customFormat="1" ht="7.5" customHeight="1">
      <c r="B32" s="43"/>
      <c r="C32" s="43"/>
      <c r="E32" s="79"/>
    </row>
    <row r="33" spans="1:5" s="39" customFormat="1" ht="13.5" thickBot="1">
      <c r="A33" s="44" t="s">
        <v>56</v>
      </c>
      <c r="B33" s="45">
        <f>+B31+B29+B21</f>
        <v>67984</v>
      </c>
      <c r="C33" s="45">
        <f>+C31+C29+C21</f>
        <v>63927</v>
      </c>
      <c r="E33" s="79"/>
    </row>
    <row r="34" spans="2:5" s="39" customFormat="1" ht="7.5" customHeight="1">
      <c r="B34" s="40"/>
      <c r="C34" s="40"/>
      <c r="E34" s="79"/>
    </row>
    <row r="35" spans="1:5" s="39" customFormat="1" ht="12.75">
      <c r="A35" s="44" t="s">
        <v>57</v>
      </c>
      <c r="B35" s="40"/>
      <c r="C35" s="40"/>
      <c r="E35" s="79"/>
    </row>
    <row r="36" spans="1:5" s="39" customFormat="1" ht="12.75">
      <c r="A36" s="44" t="s">
        <v>58</v>
      </c>
      <c r="B36" s="40"/>
      <c r="C36" s="40"/>
      <c r="E36" s="79"/>
    </row>
    <row r="37" spans="1:5" s="39" customFormat="1" ht="12.75">
      <c r="A37" s="39" t="s">
        <v>10</v>
      </c>
      <c r="B37" s="40">
        <v>44405</v>
      </c>
      <c r="C37" s="40">
        <v>44405</v>
      </c>
      <c r="E37" s="79"/>
    </row>
    <row r="38" spans="1:5" s="39" customFormat="1" ht="12.75">
      <c r="A38" s="39" t="s">
        <v>11</v>
      </c>
      <c r="B38" s="43">
        <v>-3087</v>
      </c>
      <c r="C38" s="43">
        <v>-3319</v>
      </c>
      <c r="E38" s="79"/>
    </row>
    <row r="39" spans="1:5" s="39" customFormat="1" ht="12.75">
      <c r="A39" s="44"/>
      <c r="B39" s="40">
        <f>SUM(B37:B38)</f>
        <v>41318</v>
      </c>
      <c r="C39" s="40">
        <f>SUM(C37:C38)</f>
        <v>41086</v>
      </c>
      <c r="E39" s="79"/>
    </row>
    <row r="40" spans="1:5" s="39" customFormat="1" ht="12.75">
      <c r="A40" s="44" t="s">
        <v>36</v>
      </c>
      <c r="B40" s="40">
        <v>1092</v>
      </c>
      <c r="C40" s="40">
        <v>1088</v>
      </c>
      <c r="E40" s="79"/>
    </row>
    <row r="41" spans="1:5" s="39" customFormat="1" ht="12.75">
      <c r="A41" s="44" t="s">
        <v>59</v>
      </c>
      <c r="B41" s="41">
        <f>SUM(B39:B40)</f>
        <v>42410</v>
      </c>
      <c r="C41" s="41">
        <f>SUM(C39:C40)</f>
        <v>42174</v>
      </c>
      <c r="E41" s="79"/>
    </row>
    <row r="42" spans="1:5" s="39" customFormat="1" ht="7.5" customHeight="1">
      <c r="A42" s="44"/>
      <c r="B42" s="40"/>
      <c r="C42" s="40"/>
      <c r="E42" s="79"/>
    </row>
    <row r="43" spans="1:5" s="39" customFormat="1" ht="12.75">
      <c r="A43" s="44" t="s">
        <v>60</v>
      </c>
      <c r="B43" s="40"/>
      <c r="C43" s="40"/>
      <c r="E43" s="79"/>
    </row>
    <row r="44" spans="1:5" s="39" customFormat="1" ht="12.75">
      <c r="A44" s="39" t="s">
        <v>87</v>
      </c>
      <c r="B44" s="40">
        <v>684</v>
      </c>
      <c r="C44" s="40">
        <v>772</v>
      </c>
      <c r="E44" s="79"/>
    </row>
    <row r="45" spans="1:5" s="39" customFormat="1" ht="12.75">
      <c r="A45" s="39" t="s">
        <v>61</v>
      </c>
      <c r="B45" s="40">
        <v>0</v>
      </c>
      <c r="C45" s="40">
        <v>748</v>
      </c>
      <c r="E45" s="79"/>
    </row>
    <row r="46" spans="2:5" s="39" customFormat="1" ht="12.75">
      <c r="B46" s="41">
        <f>SUM(B44:B45)</f>
        <v>684</v>
      </c>
      <c r="C46" s="41">
        <f>SUM(C44:C45)</f>
        <v>1520</v>
      </c>
      <c r="E46" s="79"/>
    </row>
    <row r="47" spans="1:5" s="39" customFormat="1" ht="7.5" customHeight="1">
      <c r="A47" s="44"/>
      <c r="B47" s="40"/>
      <c r="C47" s="40"/>
      <c r="E47" s="79"/>
    </row>
    <row r="48" spans="1:5" s="39" customFormat="1" ht="12.75">
      <c r="A48" s="44" t="s">
        <v>62</v>
      </c>
      <c r="B48" s="40"/>
      <c r="C48" s="40"/>
      <c r="E48" s="79"/>
    </row>
    <row r="49" spans="1:6" s="39" customFormat="1" ht="12.75">
      <c r="A49" s="39" t="s">
        <v>88</v>
      </c>
      <c r="B49" s="40">
        <v>1443</v>
      </c>
      <c r="C49" s="40">
        <v>85</v>
      </c>
      <c r="E49" s="79"/>
      <c r="F49" s="80"/>
    </row>
    <row r="50" spans="1:5" s="39" customFormat="1" ht="12.75">
      <c r="A50" s="39" t="s">
        <v>7</v>
      </c>
      <c r="B50" s="40">
        <v>15024</v>
      </c>
      <c r="C50" s="40">
        <v>14584</v>
      </c>
      <c r="D50" s="80"/>
      <c r="E50" s="79"/>
    </row>
    <row r="51" spans="1:5" s="39" customFormat="1" ht="12.75">
      <c r="A51" s="39" t="s">
        <v>8</v>
      </c>
      <c r="B51" s="40">
        <v>7813</v>
      </c>
      <c r="C51" s="40">
        <f>4680</f>
        <v>4680</v>
      </c>
      <c r="E51" s="79"/>
    </row>
    <row r="52" spans="1:5" ht="12.75">
      <c r="A52" s="2" t="s">
        <v>73</v>
      </c>
      <c r="B52" s="21">
        <v>610</v>
      </c>
      <c r="C52" s="21">
        <v>884</v>
      </c>
      <c r="E52" s="79"/>
    </row>
    <row r="53" spans="2:5" ht="12.75">
      <c r="B53" s="20">
        <f>SUM(B49:B52)</f>
        <v>24890</v>
      </c>
      <c r="C53" s="20">
        <f>SUM(C49:C52)</f>
        <v>20233</v>
      </c>
      <c r="E53" s="79"/>
    </row>
    <row r="54" spans="2:5" ht="12.75">
      <c r="B54" s="19"/>
      <c r="C54" s="19"/>
      <c r="E54" s="79"/>
    </row>
    <row r="55" spans="1:5" ht="12.75">
      <c r="A55" s="30" t="s">
        <v>63</v>
      </c>
      <c r="B55" s="19">
        <f>+B53+B46</f>
        <v>25574</v>
      </c>
      <c r="C55" s="19">
        <f>+C53+C46</f>
        <v>21753</v>
      </c>
      <c r="E55" s="79"/>
    </row>
    <row r="56" spans="1:5" ht="12.75">
      <c r="A56" s="6"/>
      <c r="B56" s="28"/>
      <c r="C56" s="28"/>
      <c r="E56" s="79"/>
    </row>
    <row r="57" spans="1:5" ht="13.5" thickBot="1">
      <c r="A57" s="1" t="s">
        <v>64</v>
      </c>
      <c r="B57" s="29">
        <f>+B41+B55</f>
        <v>67984</v>
      </c>
      <c r="C57" s="29">
        <f>+C41+C55</f>
        <v>63927</v>
      </c>
      <c r="E57" s="79"/>
    </row>
    <row r="58" spans="1:5" ht="4.5" customHeight="1">
      <c r="A58" s="30"/>
      <c r="B58" s="34"/>
      <c r="C58" s="34"/>
      <c r="E58" s="79"/>
    </row>
    <row r="59" spans="1:5" ht="12.75">
      <c r="A59" s="6" t="s">
        <v>65</v>
      </c>
      <c r="B59" s="19"/>
      <c r="C59" s="19"/>
      <c r="E59" s="79"/>
    </row>
    <row r="60" spans="1:5" ht="12.75">
      <c r="A60" s="33" t="s">
        <v>66</v>
      </c>
      <c r="B60" s="81">
        <f>+B39/B37</f>
        <v>0.9304808017115189</v>
      </c>
      <c r="C60" s="81">
        <f>+C39/C37</f>
        <v>0.9252561648463011</v>
      </c>
      <c r="E60" s="79"/>
    </row>
    <row r="61" spans="1:3" ht="12.75">
      <c r="A61" s="6"/>
      <c r="B61" s="74">
        <f>+B33-B57</f>
        <v>0</v>
      </c>
      <c r="C61" s="74">
        <f>+C33-C57</f>
        <v>0</v>
      </c>
    </row>
    <row r="62" spans="1:3" ht="12.75">
      <c r="A62" s="6"/>
      <c r="B62" s="73"/>
      <c r="C62" s="73"/>
    </row>
    <row r="63" spans="1:3" ht="12.75">
      <c r="A63" s="110" t="s">
        <v>81</v>
      </c>
      <c r="B63" s="111"/>
      <c r="C63" s="111"/>
    </row>
    <row r="64" spans="1:3" ht="12.75">
      <c r="A64" s="111"/>
      <c r="B64" s="111"/>
      <c r="C64" s="111"/>
    </row>
    <row r="65" spans="1:3" ht="12.75">
      <c r="A65" s="6"/>
      <c r="B65" s="18"/>
      <c r="C65" s="18"/>
    </row>
    <row r="66" spans="1:3" ht="12.75">
      <c r="A66" s="6"/>
      <c r="B66" s="31"/>
      <c r="C66" s="31"/>
    </row>
    <row r="67" spans="1:3" ht="12.75">
      <c r="A67" s="6"/>
      <c r="B67" s="32"/>
      <c r="C67" s="32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</sheetData>
  <sheetProtection/>
  <mergeCells count="6">
    <mergeCell ref="A63:C64"/>
    <mergeCell ref="A1:C1"/>
    <mergeCell ref="A2:C2"/>
    <mergeCell ref="A4:C4"/>
    <mergeCell ref="A5:C5"/>
    <mergeCell ref="A3:C3"/>
  </mergeCells>
  <printOptions horizontalCentered="1"/>
  <pageMargins left="0.75" right="0.25" top="0.75" bottom="0.5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13">
      <selection activeCell="J13" sqref="J13"/>
    </sheetView>
  </sheetViews>
  <sheetFormatPr defaultColWidth="9.140625" defaultRowHeight="12.75"/>
  <cols>
    <col min="1" max="1" width="34.421875" style="82" customWidth="1"/>
    <col min="2" max="5" width="12.7109375" style="82" customWidth="1"/>
    <col min="6" max="16384" width="9.140625" style="82" customWidth="1"/>
  </cols>
  <sheetData>
    <row r="1" spans="1:5" ht="12.75">
      <c r="A1" s="119" t="s">
        <v>12</v>
      </c>
      <c r="B1" s="119"/>
      <c r="C1" s="119"/>
      <c r="D1" s="119"/>
      <c r="E1" s="119"/>
    </row>
    <row r="2" spans="1:5" ht="12.75">
      <c r="A2" s="120" t="s">
        <v>13</v>
      </c>
      <c r="B2" s="120"/>
      <c r="C2" s="120"/>
      <c r="D2" s="120"/>
      <c r="E2" s="120"/>
    </row>
    <row r="4" spans="1:5" ht="12.75">
      <c r="A4" s="119" t="s">
        <v>133</v>
      </c>
      <c r="B4" s="119"/>
      <c r="C4" s="119"/>
      <c r="D4" s="119"/>
      <c r="E4" s="119"/>
    </row>
    <row r="5" spans="1:5" ht="12.75">
      <c r="A5" s="121" t="s">
        <v>14</v>
      </c>
      <c r="B5" s="121"/>
      <c r="C5" s="121"/>
      <c r="D5" s="121"/>
      <c r="E5" s="121"/>
    </row>
    <row r="8" spans="2:5" ht="12.75">
      <c r="B8" s="122" t="s">
        <v>32</v>
      </c>
      <c r="C8" s="123"/>
      <c r="D8" s="122" t="s">
        <v>115</v>
      </c>
      <c r="E8" s="123"/>
    </row>
    <row r="10" spans="2:5" ht="12.75">
      <c r="B10" s="116" t="s">
        <v>122</v>
      </c>
      <c r="C10" s="117"/>
      <c r="D10" s="116" t="s">
        <v>121</v>
      </c>
      <c r="E10" s="117"/>
    </row>
    <row r="11" spans="2:10" ht="12.75">
      <c r="B11" s="83" t="s">
        <v>123</v>
      </c>
      <c r="C11" s="84" t="s">
        <v>124</v>
      </c>
      <c r="D11" s="85" t="str">
        <f>+B11</f>
        <v>31-Jul-09</v>
      </c>
      <c r="E11" s="37" t="str">
        <f>+C11</f>
        <v>31-Jul-08</v>
      </c>
      <c r="G11" s="86"/>
      <c r="H11" s="86"/>
      <c r="I11" s="86"/>
      <c r="J11" s="86"/>
    </row>
    <row r="12" spans="2:10" ht="12.75">
      <c r="B12" s="87" t="s">
        <v>15</v>
      </c>
      <c r="C12" s="88" t="s">
        <v>15</v>
      </c>
      <c r="D12" s="87" t="s">
        <v>15</v>
      </c>
      <c r="E12" s="88" t="s">
        <v>15</v>
      </c>
      <c r="G12" s="86"/>
      <c r="H12" s="86"/>
      <c r="I12" s="86"/>
      <c r="J12" s="86"/>
    </row>
    <row r="13" spans="2:10" ht="12.75">
      <c r="B13" s="89"/>
      <c r="C13" s="90"/>
      <c r="D13" s="89"/>
      <c r="E13" s="90"/>
      <c r="G13" s="86"/>
      <c r="H13" s="86"/>
      <c r="I13" s="86"/>
      <c r="J13" s="86"/>
    </row>
    <row r="14" spans="1:10" ht="12.75">
      <c r="A14" s="82" t="s">
        <v>16</v>
      </c>
      <c r="B14" s="91">
        <v>22522</v>
      </c>
      <c r="C14" s="92">
        <v>23369</v>
      </c>
      <c r="D14" s="91">
        <v>84702</v>
      </c>
      <c r="E14" s="93">
        <v>74283</v>
      </c>
      <c r="G14" s="94"/>
      <c r="H14" s="95"/>
      <c r="I14" s="92"/>
      <c r="J14" s="86"/>
    </row>
    <row r="15" spans="1:10" ht="12.75">
      <c r="A15" s="82" t="s">
        <v>49</v>
      </c>
      <c r="B15" s="96">
        <v>-21534</v>
      </c>
      <c r="C15" s="97">
        <v>-20109</v>
      </c>
      <c r="D15" s="96">
        <v>-76605</v>
      </c>
      <c r="E15" s="98">
        <v>-60722</v>
      </c>
      <c r="G15" s="94"/>
      <c r="H15" s="95"/>
      <c r="I15" s="92"/>
      <c r="J15" s="86"/>
    </row>
    <row r="16" spans="1:10" ht="12.75">
      <c r="A16" s="82" t="s">
        <v>74</v>
      </c>
      <c r="B16" s="91">
        <f>+B14+B15</f>
        <v>988</v>
      </c>
      <c r="C16" s="99">
        <f>+C14+C15</f>
        <v>3260</v>
      </c>
      <c r="D16" s="91">
        <f>+D14+D15</f>
        <v>8097</v>
      </c>
      <c r="E16" s="99">
        <f>+E14+E15</f>
        <v>13561</v>
      </c>
      <c r="G16" s="94"/>
      <c r="H16" s="95"/>
      <c r="I16" s="92"/>
      <c r="J16" s="86"/>
    </row>
    <row r="17" spans="1:10" ht="12.75">
      <c r="A17" s="82" t="s">
        <v>50</v>
      </c>
      <c r="B17" s="91">
        <v>88</v>
      </c>
      <c r="C17" s="92">
        <v>585</v>
      </c>
      <c r="D17" s="91">
        <v>522</v>
      </c>
      <c r="E17" s="93">
        <v>562</v>
      </c>
      <c r="G17" s="94"/>
      <c r="H17" s="95"/>
      <c r="I17" s="92"/>
      <c r="J17" s="86"/>
    </row>
    <row r="18" spans="1:10" ht="12.75">
      <c r="A18" s="82" t="s">
        <v>75</v>
      </c>
      <c r="B18" s="91">
        <v>-2162</v>
      </c>
      <c r="C18" s="92">
        <v>-2361</v>
      </c>
      <c r="D18" s="91">
        <v>-8046</v>
      </c>
      <c r="E18" s="93">
        <v>-15714</v>
      </c>
      <c r="G18" s="94"/>
      <c r="H18" s="95"/>
      <c r="I18" s="92"/>
      <c r="J18" s="86"/>
    </row>
    <row r="19" spans="1:10" ht="12.75">
      <c r="A19" s="39" t="s">
        <v>89</v>
      </c>
      <c r="B19" s="91">
        <v>-40</v>
      </c>
      <c r="C19" s="99">
        <v>0</v>
      </c>
      <c r="D19" s="91">
        <v>-227</v>
      </c>
      <c r="E19" s="99">
        <v>0</v>
      </c>
      <c r="G19" s="94"/>
      <c r="H19" s="95"/>
      <c r="I19" s="92"/>
      <c r="J19" s="86"/>
    </row>
    <row r="20" spans="1:10" ht="12.75">
      <c r="A20" s="39" t="s">
        <v>145</v>
      </c>
      <c r="B20" s="96">
        <v>1</v>
      </c>
      <c r="C20" s="100">
        <v>-3</v>
      </c>
      <c r="D20" s="96">
        <v>2</v>
      </c>
      <c r="E20" s="100">
        <v>100</v>
      </c>
      <c r="G20" s="94"/>
      <c r="H20" s="95"/>
      <c r="I20" s="92"/>
      <c r="J20" s="86"/>
    </row>
    <row r="21" spans="1:10" ht="12.75">
      <c r="A21" s="39" t="s">
        <v>104</v>
      </c>
      <c r="B21" s="91">
        <f>SUM(B16:B20)</f>
        <v>-1125</v>
      </c>
      <c r="C21" s="99">
        <f>SUM(C16:C20)</f>
        <v>1481</v>
      </c>
      <c r="D21" s="91">
        <f>SUM(D16:D20)</f>
        <v>348</v>
      </c>
      <c r="E21" s="99">
        <f>SUM(E16:E20)</f>
        <v>-1491</v>
      </c>
      <c r="G21" s="94"/>
      <c r="H21" s="95"/>
      <c r="I21" s="92"/>
      <c r="J21" s="86"/>
    </row>
    <row r="22" spans="1:10" ht="12.75">
      <c r="A22" s="82" t="s">
        <v>9</v>
      </c>
      <c r="B22" s="91">
        <v>41</v>
      </c>
      <c r="C22" s="99">
        <v>-548</v>
      </c>
      <c r="D22" s="91">
        <v>-112</v>
      </c>
      <c r="E22" s="99">
        <v>-2027</v>
      </c>
      <c r="G22" s="94"/>
      <c r="H22" s="95"/>
      <c r="I22" s="92"/>
      <c r="J22" s="86"/>
    </row>
    <row r="23" spans="1:10" ht="13.5" thickBot="1">
      <c r="A23" s="39" t="s">
        <v>105</v>
      </c>
      <c r="B23" s="101">
        <f>+B21+B22</f>
        <v>-1084</v>
      </c>
      <c r="C23" s="102">
        <f>+C21+C22</f>
        <v>933</v>
      </c>
      <c r="D23" s="101">
        <f>+D21+D22</f>
        <v>236</v>
      </c>
      <c r="E23" s="102">
        <f>+E21+E22</f>
        <v>-3518</v>
      </c>
      <c r="G23" s="94"/>
      <c r="H23" s="95"/>
      <c r="I23" s="92"/>
      <c r="J23" s="86"/>
    </row>
    <row r="24" spans="2:10" ht="12.75">
      <c r="B24" s="91"/>
      <c r="C24" s="99"/>
      <c r="D24" s="91"/>
      <c r="E24" s="99"/>
      <c r="G24" s="94"/>
      <c r="H24" s="95"/>
      <c r="I24" s="92"/>
      <c r="J24" s="86"/>
    </row>
    <row r="25" spans="1:10" ht="12.75">
      <c r="A25" s="82" t="s">
        <v>51</v>
      </c>
      <c r="B25" s="91"/>
      <c r="C25" s="99"/>
      <c r="D25" s="91"/>
      <c r="E25" s="99"/>
      <c r="G25" s="94"/>
      <c r="H25" s="86"/>
      <c r="I25" s="92"/>
      <c r="J25" s="86"/>
    </row>
    <row r="26" spans="1:10" ht="12.75">
      <c r="A26" s="82" t="s">
        <v>52</v>
      </c>
      <c r="B26" s="91">
        <f>B23-B27</f>
        <v>-1081</v>
      </c>
      <c r="C26" s="99">
        <f>C23-C27</f>
        <v>913</v>
      </c>
      <c r="D26" s="91">
        <f>D23-D27</f>
        <v>232</v>
      </c>
      <c r="E26" s="99">
        <f>E23-E27</f>
        <v>-3674</v>
      </c>
      <c r="G26" s="94"/>
      <c r="H26" s="86"/>
      <c r="I26" s="92"/>
      <c r="J26" s="86"/>
    </row>
    <row r="27" spans="1:10" ht="12.75">
      <c r="A27" s="82" t="s">
        <v>17</v>
      </c>
      <c r="B27" s="91">
        <v>-3</v>
      </c>
      <c r="C27" s="99">
        <v>20</v>
      </c>
      <c r="D27" s="91">
        <v>4</v>
      </c>
      <c r="E27" s="99">
        <v>156</v>
      </c>
      <c r="G27" s="94"/>
      <c r="H27" s="86"/>
      <c r="I27" s="92"/>
      <c r="J27" s="86"/>
    </row>
    <row r="28" spans="2:10" ht="13.5" thickBot="1">
      <c r="B28" s="101">
        <f>+B26+B27</f>
        <v>-1084</v>
      </c>
      <c r="C28" s="102">
        <f>+C26+C27</f>
        <v>933</v>
      </c>
      <c r="D28" s="101">
        <f>+D26+D27</f>
        <v>236</v>
      </c>
      <c r="E28" s="102">
        <f>+E26+E27</f>
        <v>-3518</v>
      </c>
      <c r="G28" s="94"/>
      <c r="H28" s="86"/>
      <c r="I28" s="92"/>
      <c r="J28" s="86"/>
    </row>
    <row r="29" spans="2:10" ht="12.75">
      <c r="B29" s="103"/>
      <c r="C29" s="104"/>
      <c r="D29" s="103"/>
      <c r="E29" s="104"/>
      <c r="G29" s="33"/>
      <c r="H29" s="86"/>
      <c r="I29" s="92"/>
      <c r="J29" s="86"/>
    </row>
    <row r="30" spans="1:10" ht="12.75">
      <c r="A30" s="82" t="s">
        <v>106</v>
      </c>
      <c r="B30" s="103"/>
      <c r="C30" s="104"/>
      <c r="D30" s="103"/>
      <c r="E30" s="104"/>
      <c r="G30" s="33"/>
      <c r="H30" s="86"/>
      <c r="I30" s="92"/>
      <c r="J30" s="86"/>
    </row>
    <row r="31" spans="1:10" ht="12.75">
      <c r="A31" s="82" t="s">
        <v>71</v>
      </c>
      <c r="B31" s="103"/>
      <c r="C31" s="104"/>
      <c r="D31" s="103"/>
      <c r="E31" s="104"/>
      <c r="G31" s="33"/>
      <c r="H31" s="86"/>
      <c r="I31" s="92"/>
      <c r="J31" s="86"/>
    </row>
    <row r="32" spans="1:10" ht="12.75">
      <c r="A32" s="82" t="s">
        <v>78</v>
      </c>
      <c r="B32" s="105">
        <f>(+B26/44405)*100</f>
        <v>-2.434410539353676</v>
      </c>
      <c r="C32" s="106">
        <f>(+C26/44405)*100</f>
        <v>2.0560747663551404</v>
      </c>
      <c r="D32" s="107">
        <f>(+D26/44405)*100</f>
        <v>0.5224636865217881</v>
      </c>
      <c r="E32" s="106">
        <f>(+E26/44405)*100</f>
        <v>-8.273843035694178</v>
      </c>
      <c r="G32" s="107"/>
      <c r="H32" s="86"/>
      <c r="I32" s="92"/>
      <c r="J32" s="86"/>
    </row>
    <row r="33" spans="2:10" ht="12.75">
      <c r="B33" s="108"/>
      <c r="C33" s="109"/>
      <c r="D33" s="108"/>
      <c r="E33" s="109"/>
      <c r="G33" s="86"/>
      <c r="H33" s="86"/>
      <c r="I33" s="86"/>
      <c r="J33" s="86"/>
    </row>
    <row r="34" spans="7:10" ht="12.75">
      <c r="G34" s="86"/>
      <c r="H34" s="86"/>
      <c r="I34" s="86"/>
      <c r="J34" s="86"/>
    </row>
    <row r="37" spans="1:5" ht="12.75">
      <c r="A37" s="118" t="s">
        <v>82</v>
      </c>
      <c r="B37" s="118"/>
      <c r="C37" s="118"/>
      <c r="D37" s="118"/>
      <c r="E37" s="118"/>
    </row>
    <row r="38" spans="1:5" ht="12.75">
      <c r="A38" s="118"/>
      <c r="B38" s="118"/>
      <c r="C38" s="118"/>
      <c r="D38" s="118"/>
      <c r="E38" s="118"/>
    </row>
  </sheetData>
  <sheetProtection/>
  <mergeCells count="9">
    <mergeCell ref="B10:C10"/>
    <mergeCell ref="D10:E10"/>
    <mergeCell ref="A37:E38"/>
    <mergeCell ref="A1:E1"/>
    <mergeCell ref="A2:E2"/>
    <mergeCell ref="A4:E4"/>
    <mergeCell ref="A5:E5"/>
    <mergeCell ref="B8:C8"/>
    <mergeCell ref="D8:E8"/>
  </mergeCells>
  <printOptions horizontalCentered="1"/>
  <pageMargins left="0.75" right="0.5" top="1" bottom="0.7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75" zoomScaleSheetLayoutView="75" zoomScalePageLayoutView="0" workbookViewId="0" topLeftCell="A1">
      <pane ySplit="14" topLeftCell="A21" activePane="bottomLeft" state="frozen"/>
      <selection pane="topLeft" activeCell="A1" sqref="A1:E1"/>
      <selection pane="bottomLeft" activeCell="H23" sqref="H23"/>
    </sheetView>
  </sheetViews>
  <sheetFormatPr defaultColWidth="9.140625" defaultRowHeight="12.75"/>
  <cols>
    <col min="1" max="1" width="29.8515625" style="2" customWidth="1"/>
    <col min="2" max="2" width="4.8515625" style="2" hidden="1" customWidth="1"/>
    <col min="3" max="3" width="1.7109375" style="2" customWidth="1"/>
    <col min="4" max="7" width="10.421875" style="2" customWidth="1"/>
    <col min="8" max="8" width="12.7109375" style="2" customWidth="1"/>
    <col min="9" max="11" width="10.421875" style="2" customWidth="1"/>
    <col min="12" max="16384" width="9.140625" style="2" customWidth="1"/>
  </cols>
  <sheetData>
    <row r="1" spans="1:11" ht="15.75">
      <c r="A1" s="112" t="s">
        <v>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2.75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>
      <c r="A4" s="124" t="s">
        <v>30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2.75">
      <c r="A5" s="114" t="s">
        <v>125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2.75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4:11" ht="12.75">
      <c r="D8" s="115" t="s">
        <v>67</v>
      </c>
      <c r="E8" s="115"/>
      <c r="F8" s="115"/>
      <c r="G8" s="115"/>
      <c r="H8" s="115"/>
      <c r="I8" s="115"/>
      <c r="J8" s="4" t="s">
        <v>68</v>
      </c>
      <c r="K8" s="4" t="s">
        <v>69</v>
      </c>
    </row>
    <row r="9" spans="4:11" ht="12.75">
      <c r="D9" s="26"/>
      <c r="E9" s="115" t="s">
        <v>39</v>
      </c>
      <c r="F9" s="115"/>
      <c r="G9" s="115"/>
      <c r="H9" s="2" t="s">
        <v>26</v>
      </c>
      <c r="J9" s="4" t="s">
        <v>77</v>
      </c>
      <c r="K9" s="4" t="s">
        <v>70</v>
      </c>
    </row>
    <row r="10" spans="7:8" ht="12.75">
      <c r="G10" s="4"/>
      <c r="H10" s="4" t="s">
        <v>24</v>
      </c>
    </row>
    <row r="11" spans="7:9" ht="12.75">
      <c r="G11" s="4" t="s">
        <v>18</v>
      </c>
      <c r="H11" s="7" t="s">
        <v>98</v>
      </c>
      <c r="I11" s="4"/>
    </row>
    <row r="12" spans="4:9" ht="12.75">
      <c r="D12" s="4" t="s">
        <v>18</v>
      </c>
      <c r="E12" s="4" t="s">
        <v>18</v>
      </c>
      <c r="F12" s="4" t="s">
        <v>19</v>
      </c>
      <c r="G12" s="4" t="s">
        <v>20</v>
      </c>
      <c r="H12" s="76" t="s">
        <v>100</v>
      </c>
      <c r="I12" s="7"/>
    </row>
    <row r="13" spans="4:9" ht="12.75">
      <c r="D13" s="7" t="s">
        <v>23</v>
      </c>
      <c r="E13" s="7" t="s">
        <v>22</v>
      </c>
      <c r="F13" s="7" t="s">
        <v>21</v>
      </c>
      <c r="G13" s="7" t="s">
        <v>21</v>
      </c>
      <c r="H13" s="7" t="s">
        <v>99</v>
      </c>
      <c r="I13" s="7" t="s">
        <v>25</v>
      </c>
    </row>
    <row r="14" spans="2:11" ht="12.75">
      <c r="B14" s="22"/>
      <c r="C14" s="22"/>
      <c r="D14" s="8" t="s">
        <v>15</v>
      </c>
      <c r="E14" s="8" t="s">
        <v>15</v>
      </c>
      <c r="F14" s="8" t="s">
        <v>15</v>
      </c>
      <c r="G14" s="23" t="s">
        <v>15</v>
      </c>
      <c r="H14" s="8" t="s">
        <v>15</v>
      </c>
      <c r="I14" s="8" t="s">
        <v>15</v>
      </c>
      <c r="J14" s="8" t="s">
        <v>15</v>
      </c>
      <c r="K14" s="8" t="s">
        <v>15</v>
      </c>
    </row>
    <row r="15" spans="4:11" ht="12.75">
      <c r="D15" s="16"/>
      <c r="E15" s="16"/>
      <c r="F15" s="16"/>
      <c r="G15" s="16"/>
      <c r="H15" s="16"/>
      <c r="I15" s="16"/>
      <c r="J15" s="16"/>
      <c r="K15" s="16"/>
    </row>
    <row r="16" spans="1:10" ht="12.75">
      <c r="A16" s="1"/>
      <c r="D16" s="17"/>
      <c r="E16" s="17"/>
      <c r="F16" s="17"/>
      <c r="G16" s="17"/>
      <c r="H16" s="17"/>
      <c r="I16" s="17"/>
      <c r="J16" s="5"/>
    </row>
    <row r="17" spans="1:11" s="39" customFormat="1" ht="12.75">
      <c r="A17" s="1" t="s">
        <v>90</v>
      </c>
      <c r="D17" s="24">
        <v>44405</v>
      </c>
      <c r="E17" s="24">
        <v>654</v>
      </c>
      <c r="F17" s="24">
        <v>1499</v>
      </c>
      <c r="G17" s="24">
        <v>352</v>
      </c>
      <c r="H17" s="24">
        <v>-5824</v>
      </c>
      <c r="I17" s="65">
        <f>+H17+G17+F17+E17+D17</f>
        <v>41086</v>
      </c>
      <c r="J17" s="24">
        <v>1088</v>
      </c>
      <c r="K17" s="64">
        <f>+J17+I17</f>
        <v>42174</v>
      </c>
    </row>
    <row r="18" spans="1:11" s="39" customFormat="1" ht="12.75">
      <c r="A18" s="2"/>
      <c r="D18" s="24"/>
      <c r="E18" s="48"/>
      <c r="F18" s="49"/>
      <c r="G18" s="50"/>
      <c r="H18" s="50"/>
      <c r="I18" s="46"/>
      <c r="J18" s="50"/>
      <c r="K18" s="47"/>
    </row>
    <row r="19" spans="1:11" ht="25.5">
      <c r="A19" s="67" t="s">
        <v>128</v>
      </c>
      <c r="D19" s="17">
        <v>0</v>
      </c>
      <c r="E19" s="17">
        <v>0</v>
      </c>
      <c r="F19" s="17">
        <v>-33</v>
      </c>
      <c r="G19" s="17">
        <v>0</v>
      </c>
      <c r="H19" s="17">
        <v>33</v>
      </c>
      <c r="I19" s="65">
        <f>SUM(D19:H19)</f>
        <v>0</v>
      </c>
      <c r="J19" s="17">
        <v>0</v>
      </c>
      <c r="K19" s="47">
        <f>+J19+I19</f>
        <v>0</v>
      </c>
    </row>
    <row r="20" spans="1:11" ht="12.75">
      <c r="A20" s="67"/>
      <c r="D20" s="17"/>
      <c r="E20" s="17"/>
      <c r="F20" s="17"/>
      <c r="G20" s="17"/>
      <c r="H20" s="17"/>
      <c r="I20" s="65"/>
      <c r="J20" s="17"/>
      <c r="K20" s="47">
        <f>+J20+I20</f>
        <v>0</v>
      </c>
    </row>
    <row r="21" spans="1:11" s="39" customFormat="1" ht="12.75">
      <c r="A21" s="67" t="s">
        <v>143</v>
      </c>
      <c r="D21" s="63">
        <v>0</v>
      </c>
      <c r="E21" s="63">
        <v>0</v>
      </c>
      <c r="F21" s="63">
        <v>0</v>
      </c>
      <c r="G21" s="63">
        <v>0</v>
      </c>
      <c r="H21" s="63">
        <f>pl!D26</f>
        <v>232</v>
      </c>
      <c r="I21" s="65">
        <f>+H21+G21+F21+E21+D21</f>
        <v>232</v>
      </c>
      <c r="J21" s="65">
        <f>pl!D27</f>
        <v>4</v>
      </c>
      <c r="K21" s="64">
        <f>+J21+I21</f>
        <v>236</v>
      </c>
    </row>
    <row r="22" spans="4:11" s="39" customFormat="1" ht="12.75">
      <c r="D22" s="46"/>
      <c r="E22" s="46"/>
      <c r="F22" s="46"/>
      <c r="G22" s="46"/>
      <c r="H22" s="46"/>
      <c r="I22" s="65"/>
      <c r="J22" s="65"/>
      <c r="K22" s="64"/>
    </row>
    <row r="23" spans="1:12" s="62" customFormat="1" ht="13.5" thickBot="1">
      <c r="A23" s="44" t="s">
        <v>126</v>
      </c>
      <c r="D23" s="66">
        <f>SUM(D17:D22)</f>
        <v>44405</v>
      </c>
      <c r="E23" s="66">
        <f aca="true" t="shared" si="0" ref="E23:K23">SUM(E17:E22)</f>
        <v>654</v>
      </c>
      <c r="F23" s="66">
        <f t="shared" si="0"/>
        <v>1466</v>
      </c>
      <c r="G23" s="66">
        <f t="shared" si="0"/>
        <v>352</v>
      </c>
      <c r="H23" s="66">
        <f t="shared" si="0"/>
        <v>-5559</v>
      </c>
      <c r="I23" s="66">
        <f t="shared" si="0"/>
        <v>41318</v>
      </c>
      <c r="J23" s="66">
        <f t="shared" si="0"/>
        <v>1092</v>
      </c>
      <c r="K23" s="66">
        <f t="shared" si="0"/>
        <v>42410</v>
      </c>
      <c r="L23" s="64">
        <f>K23-'bs'!B41</f>
        <v>0</v>
      </c>
    </row>
    <row r="24" spans="4:9" s="39" customFormat="1" ht="13.5" thickTop="1">
      <c r="D24" s="51"/>
      <c r="E24" s="51"/>
      <c r="F24" s="52"/>
      <c r="G24" s="51"/>
      <c r="H24" s="51"/>
      <c r="I24" s="53"/>
    </row>
    <row r="25" spans="4:9" s="39" customFormat="1" ht="12.75">
      <c r="D25" s="51"/>
      <c r="E25" s="51"/>
      <c r="F25" s="52"/>
      <c r="G25" s="51"/>
      <c r="H25" s="51"/>
      <c r="I25" s="53"/>
    </row>
    <row r="26" spans="4:9" s="39" customFormat="1" ht="12.75">
      <c r="D26" s="51"/>
      <c r="E26" s="51"/>
      <c r="F26" s="52"/>
      <c r="G26" s="51"/>
      <c r="H26" s="51"/>
      <c r="I26" s="53"/>
    </row>
    <row r="27" spans="4:11" ht="12.75">
      <c r="D27" s="17"/>
      <c r="E27" s="17"/>
      <c r="F27" s="17"/>
      <c r="G27" s="17"/>
      <c r="H27" s="17"/>
      <c r="I27" s="17"/>
      <c r="J27" s="17"/>
      <c r="K27" s="14"/>
    </row>
    <row r="28" s="39" customFormat="1" ht="12.75">
      <c r="A28" s="1" t="s">
        <v>91</v>
      </c>
    </row>
    <row r="29" spans="1:11" s="39" customFormat="1" ht="12.75">
      <c r="A29" s="2" t="s">
        <v>111</v>
      </c>
      <c r="D29" s="24">
        <v>44405</v>
      </c>
      <c r="E29" s="48">
        <v>654</v>
      </c>
      <c r="F29" s="49">
        <v>1528</v>
      </c>
      <c r="G29" s="50">
        <v>352</v>
      </c>
      <c r="H29" s="50">
        <v>32706</v>
      </c>
      <c r="I29" s="46">
        <f>SUM(D29:H29)</f>
        <v>79645</v>
      </c>
      <c r="J29" s="50">
        <v>1737</v>
      </c>
      <c r="K29" s="47">
        <f>+J29+I29</f>
        <v>81382</v>
      </c>
    </row>
    <row r="30" spans="1:11" s="39" customFormat="1" ht="12.75">
      <c r="A30" s="2"/>
      <c r="D30" s="24"/>
      <c r="E30" s="48"/>
      <c r="F30" s="49"/>
      <c r="G30" s="50"/>
      <c r="H30" s="50"/>
      <c r="I30" s="46"/>
      <c r="J30" s="50"/>
      <c r="K30" s="47"/>
    </row>
    <row r="31" spans="1:11" s="39" customFormat="1" ht="12.75">
      <c r="A31" s="2" t="s">
        <v>114</v>
      </c>
      <c r="D31" s="24">
        <v>0</v>
      </c>
      <c r="E31" s="48">
        <v>0</v>
      </c>
      <c r="F31" s="49">
        <v>0</v>
      </c>
      <c r="G31" s="50">
        <v>0</v>
      </c>
      <c r="H31" s="50">
        <f>-35694+805</f>
        <v>-34889</v>
      </c>
      <c r="I31" s="46">
        <f>SUM(D31:H31)</f>
        <v>-34889</v>
      </c>
      <c r="J31" s="50">
        <v>-805</v>
      </c>
      <c r="K31" s="47">
        <f>+J31+I31</f>
        <v>-35694</v>
      </c>
    </row>
    <row r="32" spans="1:11" s="39" customFormat="1" ht="12.75">
      <c r="A32" s="2"/>
      <c r="D32" s="24"/>
      <c r="E32" s="48"/>
      <c r="F32" s="49"/>
      <c r="G32" s="50"/>
      <c r="H32" s="50"/>
      <c r="I32" s="46"/>
      <c r="J32" s="50"/>
      <c r="K32" s="47"/>
    </row>
    <row r="33" spans="1:11" s="39" customFormat="1" ht="12.75">
      <c r="A33" s="1" t="s">
        <v>112</v>
      </c>
      <c r="D33" s="78">
        <f>+D29+D31</f>
        <v>44405</v>
      </c>
      <c r="E33" s="78">
        <f aca="true" t="shared" si="1" ref="E33:K33">+E29+E31</f>
        <v>654</v>
      </c>
      <c r="F33" s="78">
        <f t="shared" si="1"/>
        <v>1528</v>
      </c>
      <c r="G33" s="78">
        <f t="shared" si="1"/>
        <v>352</v>
      </c>
      <c r="H33" s="78">
        <f t="shared" si="1"/>
        <v>-2183</v>
      </c>
      <c r="I33" s="78">
        <f t="shared" si="1"/>
        <v>44756</v>
      </c>
      <c r="J33" s="78">
        <f t="shared" si="1"/>
        <v>932</v>
      </c>
      <c r="K33" s="78">
        <f t="shared" si="1"/>
        <v>45688</v>
      </c>
    </row>
    <row r="34" spans="4:11" ht="12.75">
      <c r="D34" s="17"/>
      <c r="E34" s="17"/>
      <c r="F34" s="17"/>
      <c r="G34" s="17"/>
      <c r="H34" s="17"/>
      <c r="I34" s="17"/>
      <c r="J34" s="17"/>
      <c r="K34" s="14"/>
    </row>
    <row r="35" spans="1:11" ht="25.5">
      <c r="A35" s="67" t="s">
        <v>128</v>
      </c>
      <c r="D35" s="17">
        <v>0</v>
      </c>
      <c r="E35" s="17">
        <v>0</v>
      </c>
      <c r="F35" s="17">
        <v>-33</v>
      </c>
      <c r="G35" s="17">
        <v>0</v>
      </c>
      <c r="H35" s="17">
        <v>33</v>
      </c>
      <c r="I35" s="65">
        <f>SUM(D35:H35)</f>
        <v>0</v>
      </c>
      <c r="J35" s="17">
        <v>0</v>
      </c>
      <c r="K35" s="47">
        <f>+J35+I35</f>
        <v>0</v>
      </c>
    </row>
    <row r="36" spans="1:11" ht="12.75">
      <c r="A36" s="67"/>
      <c r="D36" s="17"/>
      <c r="E36" s="17"/>
      <c r="F36" s="17"/>
      <c r="G36" s="17"/>
      <c r="H36" s="17"/>
      <c r="I36" s="65"/>
      <c r="J36" s="17"/>
      <c r="K36" s="47">
        <f>+J36+I36</f>
        <v>0</v>
      </c>
    </row>
    <row r="37" spans="1:11" ht="25.5">
      <c r="A37" s="67" t="s">
        <v>129</v>
      </c>
      <c r="D37" s="17">
        <v>0</v>
      </c>
      <c r="E37" s="17">
        <v>0</v>
      </c>
      <c r="F37" s="17">
        <v>4</v>
      </c>
      <c r="G37" s="17">
        <v>0</v>
      </c>
      <c r="H37" s="17">
        <v>0</v>
      </c>
      <c r="I37" s="17">
        <f>SUM(D37:H37)</f>
        <v>4</v>
      </c>
      <c r="J37" s="17">
        <v>0</v>
      </c>
      <c r="K37" s="17">
        <f>+J37+I37</f>
        <v>4</v>
      </c>
    </row>
    <row r="38" spans="1:11" ht="12.75">
      <c r="A38" s="67"/>
      <c r="D38" s="17"/>
      <c r="E38" s="17"/>
      <c r="F38" s="17"/>
      <c r="G38" s="17"/>
      <c r="H38" s="17"/>
      <c r="I38" s="17"/>
      <c r="J38" s="17"/>
      <c r="K38" s="17">
        <f>+J38+I38</f>
        <v>0</v>
      </c>
    </row>
    <row r="39" spans="1:11" s="70" customFormat="1" ht="12.75">
      <c r="A39" s="67" t="s">
        <v>144</v>
      </c>
      <c r="D39" s="17">
        <v>0</v>
      </c>
      <c r="E39" s="17">
        <v>0</v>
      </c>
      <c r="F39" s="17">
        <v>0</v>
      </c>
      <c r="G39" s="17">
        <v>0</v>
      </c>
      <c r="H39" s="17">
        <v>-3674</v>
      </c>
      <c r="I39" s="17">
        <f>SUM(D39:H39)</f>
        <v>-3674</v>
      </c>
      <c r="J39" s="17">
        <v>156</v>
      </c>
      <c r="K39" s="17">
        <f>+J39+I39</f>
        <v>-3518</v>
      </c>
    </row>
    <row r="40" spans="1:11" ht="12.75">
      <c r="A40" s="35"/>
      <c r="D40" s="17"/>
      <c r="E40" s="17"/>
      <c r="F40" s="17"/>
      <c r="G40" s="17"/>
      <c r="H40" s="17"/>
      <c r="I40" s="17"/>
      <c r="J40" s="17"/>
      <c r="K40" s="14"/>
    </row>
    <row r="41" spans="1:12" ht="13.5" thickBot="1">
      <c r="A41" s="44" t="s">
        <v>127</v>
      </c>
      <c r="B41" s="1"/>
      <c r="C41" s="1"/>
      <c r="D41" s="75">
        <f>D33+D39+D35+D37</f>
        <v>44405</v>
      </c>
      <c r="E41" s="75">
        <f aca="true" t="shared" si="2" ref="E41:K41">E33+E39+E35+E37</f>
        <v>654</v>
      </c>
      <c r="F41" s="75">
        <f t="shared" si="2"/>
        <v>1499</v>
      </c>
      <c r="G41" s="75">
        <f t="shared" si="2"/>
        <v>352</v>
      </c>
      <c r="H41" s="75">
        <f t="shared" si="2"/>
        <v>-5824</v>
      </c>
      <c r="I41" s="75">
        <f t="shared" si="2"/>
        <v>41086</v>
      </c>
      <c r="J41" s="75">
        <f t="shared" si="2"/>
        <v>1088</v>
      </c>
      <c r="K41" s="75">
        <f t="shared" si="2"/>
        <v>42174</v>
      </c>
      <c r="L41" s="79">
        <f>K41-'bs'!C41</f>
        <v>0</v>
      </c>
    </row>
    <row r="42" spans="4:9" s="39" customFormat="1" ht="13.5" thickTop="1">
      <c r="D42" s="51"/>
      <c r="E42" s="51"/>
      <c r="F42" s="52"/>
      <c r="G42" s="51"/>
      <c r="H42" s="51"/>
      <c r="I42" s="53"/>
    </row>
    <row r="43" spans="4:9" s="39" customFormat="1" ht="12.75">
      <c r="D43" s="51"/>
      <c r="E43" s="51"/>
      <c r="F43" s="52"/>
      <c r="G43" s="51"/>
      <c r="H43" s="51"/>
      <c r="I43" s="53"/>
    </row>
    <row r="44" spans="4:9" s="39" customFormat="1" ht="12.75">
      <c r="D44" s="51"/>
      <c r="E44" s="51"/>
      <c r="F44" s="52"/>
      <c r="G44" s="51"/>
      <c r="H44" s="51"/>
      <c r="I44" s="53"/>
    </row>
    <row r="45" spans="4:9" s="39" customFormat="1" ht="12.75">
      <c r="D45" s="51"/>
      <c r="E45" s="51"/>
      <c r="F45" s="52"/>
      <c r="G45" s="51"/>
      <c r="H45" s="51"/>
      <c r="I45" s="53"/>
    </row>
    <row r="46" spans="4:9" s="39" customFormat="1" ht="12.75">
      <c r="D46" s="51"/>
      <c r="E46" s="51"/>
      <c r="F46" s="52"/>
      <c r="G46" s="51"/>
      <c r="H46" s="51"/>
      <c r="I46" s="53"/>
    </row>
    <row r="47" spans="4:9" s="39" customFormat="1" ht="12.75">
      <c r="D47" s="51"/>
      <c r="E47" s="51"/>
      <c r="F47" s="52"/>
      <c r="G47" s="51"/>
      <c r="H47" s="51"/>
      <c r="I47" s="53"/>
    </row>
    <row r="48" spans="4:9" s="39" customFormat="1" ht="12.75">
      <c r="D48" s="51"/>
      <c r="E48" s="51"/>
      <c r="F48" s="52"/>
      <c r="G48" s="51"/>
      <c r="H48" s="51"/>
      <c r="I48" s="53"/>
    </row>
    <row r="49" spans="4:9" s="39" customFormat="1" ht="12.75">
      <c r="D49" s="51"/>
      <c r="E49" s="51"/>
      <c r="F49" s="52"/>
      <c r="G49" s="51"/>
      <c r="H49" s="51"/>
      <c r="I49" s="53"/>
    </row>
    <row r="50" spans="4:9" s="39" customFormat="1" ht="12.75">
      <c r="D50" s="51"/>
      <c r="E50" s="51"/>
      <c r="F50" s="52"/>
      <c r="G50" s="51"/>
      <c r="H50" s="51"/>
      <c r="I50" s="53"/>
    </row>
    <row r="51" spans="4:9" s="39" customFormat="1" ht="12.75">
      <c r="D51" s="51"/>
      <c r="E51" s="51"/>
      <c r="F51" s="52"/>
      <c r="G51" s="51"/>
      <c r="H51" s="51"/>
      <c r="I51" s="53"/>
    </row>
    <row r="52" spans="4:9" s="39" customFormat="1" ht="12.75">
      <c r="D52" s="51"/>
      <c r="E52" s="51"/>
      <c r="F52" s="52"/>
      <c r="G52" s="51"/>
      <c r="H52" s="51"/>
      <c r="I52" s="53"/>
    </row>
    <row r="53" spans="4:9" s="39" customFormat="1" ht="12.75">
      <c r="D53" s="51"/>
      <c r="E53" s="51"/>
      <c r="F53" s="52"/>
      <c r="G53" s="51"/>
      <c r="H53" s="51"/>
      <c r="I53" s="53"/>
    </row>
    <row r="54" spans="1:9" ht="12.75">
      <c r="A54" s="6"/>
      <c r="B54" s="6"/>
      <c r="C54" s="6"/>
      <c r="D54" s="25"/>
      <c r="E54" s="25"/>
      <c r="F54" s="25"/>
      <c r="G54" s="25"/>
      <c r="H54" s="12"/>
      <c r="I54" s="12"/>
    </row>
    <row r="55" spans="1:11" ht="12.75">
      <c r="A55" s="110" t="s">
        <v>83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spans="1:11" ht="12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4:9" ht="12.75">
      <c r="D57" s="9"/>
      <c r="E57" s="9"/>
      <c r="F57" s="9"/>
      <c r="G57" s="9"/>
      <c r="H57" s="9"/>
      <c r="I57" s="9"/>
    </row>
    <row r="58" spans="4:9" ht="12.75">
      <c r="D58" s="9"/>
      <c r="E58" s="9"/>
      <c r="F58" s="9"/>
      <c r="G58" s="9"/>
      <c r="H58" s="9"/>
      <c r="I58" s="9"/>
    </row>
  </sheetData>
  <sheetProtection/>
  <mergeCells count="9">
    <mergeCell ref="D8:I8"/>
    <mergeCell ref="E9:G9"/>
    <mergeCell ref="A55:K56"/>
    <mergeCell ref="A1:K1"/>
    <mergeCell ref="A2:K2"/>
    <mergeCell ref="A3:K3"/>
    <mergeCell ref="A4:K4"/>
    <mergeCell ref="A5:K5"/>
    <mergeCell ref="A6:K6"/>
  </mergeCells>
  <printOptions horizontalCentered="1"/>
  <pageMargins left="0.75" right="0.5" top="1" bottom="0.5" header="0.5" footer="0.2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view="pageBreakPreview" zoomScaleSheetLayoutView="100" zoomScalePageLayoutView="0" workbookViewId="0" topLeftCell="A1">
      <selection activeCell="P17" sqref="P17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39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112" t="s">
        <v>12</v>
      </c>
      <c r="B1" s="112"/>
      <c r="C1" s="112"/>
      <c r="D1" s="112"/>
      <c r="E1" s="112"/>
      <c r="F1" s="112"/>
      <c r="G1" s="112"/>
      <c r="H1" s="112"/>
      <c r="I1" s="112"/>
    </row>
    <row r="2" spans="1:9" ht="12.75">
      <c r="A2" s="113" t="s">
        <v>13</v>
      </c>
      <c r="B2" s="113"/>
      <c r="C2" s="113"/>
      <c r="D2" s="113"/>
      <c r="E2" s="113"/>
      <c r="F2" s="113"/>
      <c r="G2" s="113"/>
      <c r="H2" s="113"/>
      <c r="I2" s="113"/>
    </row>
    <row r="3" spans="1:9" ht="12.75">
      <c r="A3" s="114"/>
      <c r="B3" s="114"/>
      <c r="C3" s="114"/>
      <c r="D3" s="114"/>
      <c r="E3" s="114"/>
      <c r="F3" s="114"/>
      <c r="G3" s="114"/>
      <c r="H3" s="114"/>
      <c r="I3" s="114"/>
    </row>
    <row r="4" spans="1:9" ht="12.75">
      <c r="A4" s="114" t="s">
        <v>27</v>
      </c>
      <c r="B4" s="114"/>
      <c r="C4" s="114"/>
      <c r="D4" s="114"/>
      <c r="E4" s="114"/>
      <c r="F4" s="114"/>
      <c r="G4" s="114"/>
      <c r="H4" s="114"/>
      <c r="I4" s="114"/>
    </row>
    <row r="5" spans="1:9" ht="12.75">
      <c r="A5" s="114" t="s">
        <v>142</v>
      </c>
      <c r="B5" s="114"/>
      <c r="C5" s="114"/>
      <c r="D5" s="114"/>
      <c r="E5" s="114"/>
      <c r="F5" s="114"/>
      <c r="G5" s="114"/>
      <c r="H5" s="114"/>
      <c r="I5" s="114"/>
    </row>
    <row r="6" spans="1:9" ht="12.75">
      <c r="A6" s="115" t="s">
        <v>31</v>
      </c>
      <c r="B6" s="115"/>
      <c r="C6" s="115"/>
      <c r="D6" s="115"/>
      <c r="E6" s="115"/>
      <c r="F6" s="115"/>
      <c r="G6" s="115"/>
      <c r="H6" s="115"/>
      <c r="I6" s="115"/>
    </row>
    <row r="8" spans="7:9" ht="12.75">
      <c r="G8" s="54" t="s">
        <v>130</v>
      </c>
      <c r="I8" s="54" t="str">
        <f>+G8</f>
        <v>12 months ended</v>
      </c>
    </row>
    <row r="9" spans="7:9" ht="12.75">
      <c r="G9" s="71" t="s">
        <v>131</v>
      </c>
      <c r="H9" s="6"/>
      <c r="I9" s="71" t="s">
        <v>132</v>
      </c>
    </row>
    <row r="10" spans="7:9" ht="12.75">
      <c r="G10" s="54" t="s">
        <v>15</v>
      </c>
      <c r="H10" s="11"/>
      <c r="I10" s="54" t="s">
        <v>15</v>
      </c>
    </row>
    <row r="11" spans="1:9" ht="12.75">
      <c r="A11" s="1" t="s">
        <v>33</v>
      </c>
      <c r="G11" s="55"/>
      <c r="H11" s="13"/>
      <c r="I11" s="55"/>
    </row>
    <row r="12" spans="1:9" ht="12.75">
      <c r="A12" s="2" t="s">
        <v>102</v>
      </c>
      <c r="G12" s="56">
        <f>pl!D21</f>
        <v>348</v>
      </c>
      <c r="H12" s="13"/>
      <c r="I12" s="56">
        <f>pl!E21</f>
        <v>-1491</v>
      </c>
    </row>
    <row r="13" spans="7:9" ht="6" customHeight="1">
      <c r="G13" s="56"/>
      <c r="H13" s="14"/>
      <c r="I13" s="56"/>
    </row>
    <row r="14" spans="1:9" ht="12.75">
      <c r="A14" s="2" t="s">
        <v>46</v>
      </c>
      <c r="G14" s="56"/>
      <c r="H14" s="14"/>
      <c r="I14" s="56"/>
    </row>
    <row r="15" spans="1:9" ht="12.75">
      <c r="A15" s="2" t="s">
        <v>40</v>
      </c>
      <c r="B15" s="3"/>
      <c r="G15" s="56">
        <v>1590</v>
      </c>
      <c r="H15" s="14"/>
      <c r="I15" s="56">
        <v>1616</v>
      </c>
    </row>
    <row r="16" spans="1:9" ht="12.75">
      <c r="A16" s="2" t="s">
        <v>134</v>
      </c>
      <c r="B16" s="3"/>
      <c r="G16" s="56">
        <v>-12</v>
      </c>
      <c r="H16" s="14"/>
      <c r="I16" s="56">
        <v>-82</v>
      </c>
    </row>
    <row r="17" spans="1:9" ht="12.75">
      <c r="A17" s="2" t="s">
        <v>107</v>
      </c>
      <c r="G17" s="57">
        <v>2</v>
      </c>
      <c r="H17" s="10"/>
      <c r="I17" s="57">
        <v>2</v>
      </c>
    </row>
    <row r="18" spans="1:9" ht="12.75">
      <c r="A18" s="2" t="s">
        <v>117</v>
      </c>
      <c r="B18" s="3"/>
      <c r="G18" s="57">
        <f>-pl!D20</f>
        <v>-2</v>
      </c>
      <c r="H18" s="10"/>
      <c r="I18" s="57">
        <f>-pl!E20</f>
        <v>-100</v>
      </c>
    </row>
    <row r="19" spans="1:9" ht="12.75">
      <c r="A19" s="2" t="s">
        <v>41</v>
      </c>
      <c r="G19" s="57">
        <v>-17</v>
      </c>
      <c r="H19" s="10"/>
      <c r="I19" s="57">
        <v>-39</v>
      </c>
    </row>
    <row r="20" spans="1:9" ht="12.75">
      <c r="A20" s="2" t="s">
        <v>101</v>
      </c>
      <c r="G20" s="57">
        <v>227</v>
      </c>
      <c r="H20" s="10"/>
      <c r="I20" s="57">
        <v>0</v>
      </c>
    </row>
    <row r="21" spans="1:9" ht="12.75">
      <c r="A21" s="2" t="s">
        <v>146</v>
      </c>
      <c r="G21" s="57">
        <v>0</v>
      </c>
      <c r="H21" s="10"/>
      <c r="I21" s="57">
        <v>-38</v>
      </c>
    </row>
    <row r="22" spans="1:9" ht="12.75">
      <c r="A22" s="2" t="s">
        <v>48</v>
      </c>
      <c r="B22" s="3"/>
      <c r="G22" s="57">
        <v>8</v>
      </c>
      <c r="H22" s="10"/>
      <c r="I22" s="57">
        <v>64</v>
      </c>
    </row>
    <row r="23" spans="1:9" ht="12.75">
      <c r="A23" s="2" t="s">
        <v>92</v>
      </c>
      <c r="G23" s="57">
        <v>417</v>
      </c>
      <c r="H23" s="10"/>
      <c r="I23" s="57">
        <v>65</v>
      </c>
    </row>
    <row r="24" spans="1:9" ht="12.75">
      <c r="A24" s="2" t="s">
        <v>108</v>
      </c>
      <c r="G24" s="57">
        <v>0</v>
      </c>
      <c r="H24" s="10"/>
      <c r="I24" s="57">
        <v>714</v>
      </c>
    </row>
    <row r="25" spans="1:9" ht="12.75">
      <c r="A25" s="2" t="s">
        <v>93</v>
      </c>
      <c r="G25" s="57">
        <v>-233</v>
      </c>
      <c r="H25" s="10"/>
      <c r="I25" s="57">
        <v>0</v>
      </c>
    </row>
    <row r="26" spans="1:9" ht="12.75">
      <c r="A26" s="2" t="s">
        <v>137</v>
      </c>
      <c r="G26" s="57">
        <v>-5</v>
      </c>
      <c r="H26" s="10"/>
      <c r="I26" s="57">
        <v>82</v>
      </c>
    </row>
    <row r="27" spans="1:9" ht="12.75">
      <c r="A27" s="2" t="s">
        <v>135</v>
      </c>
      <c r="G27" s="57">
        <v>0</v>
      </c>
      <c r="H27" s="10"/>
      <c r="I27" s="57">
        <v>39</v>
      </c>
    </row>
    <row r="28" spans="1:9" ht="12.75">
      <c r="A28" s="2" t="s">
        <v>138</v>
      </c>
      <c r="G28" s="57">
        <v>6</v>
      </c>
      <c r="H28" s="10"/>
      <c r="I28" s="57">
        <v>-4</v>
      </c>
    </row>
    <row r="29" spans="1:9" ht="12.75">
      <c r="A29" s="2" t="s">
        <v>103</v>
      </c>
      <c r="G29" s="57">
        <v>23</v>
      </c>
      <c r="H29" s="10"/>
      <c r="I29" s="57">
        <v>7086</v>
      </c>
    </row>
    <row r="30" spans="1:9" ht="12.75">
      <c r="A30" s="2" t="s">
        <v>136</v>
      </c>
      <c r="G30" s="57">
        <v>0</v>
      </c>
      <c r="H30" s="10"/>
      <c r="I30" s="57">
        <v>1</v>
      </c>
    </row>
    <row r="31" spans="2:9" ht="4.5" customHeight="1">
      <c r="B31" s="3"/>
      <c r="G31" s="58"/>
      <c r="H31" s="10"/>
      <c r="I31" s="58"/>
    </row>
    <row r="32" spans="2:9" ht="4.5" customHeight="1">
      <c r="B32" s="3"/>
      <c r="G32" s="57"/>
      <c r="H32" s="10"/>
      <c r="I32" s="57"/>
    </row>
    <row r="33" spans="1:9" ht="12.75">
      <c r="A33" s="2" t="s">
        <v>72</v>
      </c>
      <c r="B33" s="3"/>
      <c r="G33" s="57">
        <f>SUM(G12:G31)</f>
        <v>2352</v>
      </c>
      <c r="H33" s="10"/>
      <c r="I33" s="57">
        <f>SUM(I12:I31)</f>
        <v>7915</v>
      </c>
    </row>
    <row r="34" spans="1:9" ht="12.75">
      <c r="A34" s="2" t="s">
        <v>42</v>
      </c>
      <c r="G34" s="57">
        <f>-5386-78</f>
        <v>-5464</v>
      </c>
      <c r="H34" s="10"/>
      <c r="I34" s="57">
        <v>-10811</v>
      </c>
    </row>
    <row r="35" spans="1:9" ht="12.75">
      <c r="A35" s="2" t="s">
        <v>3</v>
      </c>
      <c r="G35" s="57">
        <v>1564</v>
      </c>
      <c r="H35" s="10"/>
      <c r="I35" s="57">
        <v>-4988</v>
      </c>
    </row>
    <row r="36" spans="1:11" ht="12.75">
      <c r="A36" s="2" t="s">
        <v>43</v>
      </c>
      <c r="G36" s="57">
        <v>3734</v>
      </c>
      <c r="H36" s="10"/>
      <c r="I36" s="57">
        <v>10274</v>
      </c>
      <c r="K36" s="14"/>
    </row>
    <row r="37" spans="2:9" ht="4.5" customHeight="1">
      <c r="B37" s="3"/>
      <c r="G37" s="58"/>
      <c r="H37" s="10"/>
      <c r="I37" s="58"/>
    </row>
    <row r="38" spans="2:9" ht="4.5" customHeight="1">
      <c r="B38" s="3"/>
      <c r="G38" s="57"/>
      <c r="H38" s="10"/>
      <c r="I38" s="57"/>
    </row>
    <row r="39" spans="1:9" ht="12.75">
      <c r="A39" s="2" t="s">
        <v>139</v>
      </c>
      <c r="B39" s="3"/>
      <c r="G39" s="57">
        <f>SUM(G33:G36)</f>
        <v>2186</v>
      </c>
      <c r="H39" s="10"/>
      <c r="I39" s="57">
        <f>SUM(I33:I37)</f>
        <v>2390</v>
      </c>
    </row>
    <row r="40" spans="1:9" ht="12.75">
      <c r="A40" s="2" t="s">
        <v>76</v>
      </c>
      <c r="B40" s="3"/>
      <c r="G40" s="57">
        <v>-1253</v>
      </c>
      <c r="H40" s="10"/>
      <c r="I40" s="57">
        <v>-779</v>
      </c>
    </row>
    <row r="41" spans="1:9" ht="12.75">
      <c r="A41" s="2" t="s">
        <v>94</v>
      </c>
      <c r="B41" s="3"/>
      <c r="G41" s="57">
        <f>-G20</f>
        <v>-227</v>
      </c>
      <c r="H41" s="10"/>
      <c r="I41" s="57">
        <v>0</v>
      </c>
    </row>
    <row r="42" spans="2:9" ht="4.5" customHeight="1">
      <c r="B42" s="3"/>
      <c r="G42" s="58"/>
      <c r="H42" s="10"/>
      <c r="I42" s="58"/>
    </row>
    <row r="43" spans="2:9" ht="4.5" customHeight="1">
      <c r="B43" s="3"/>
      <c r="G43" s="57"/>
      <c r="H43" s="10"/>
      <c r="I43" s="57"/>
    </row>
    <row r="44" spans="1:9" ht="12.75">
      <c r="A44" s="2" t="s">
        <v>140</v>
      </c>
      <c r="B44" s="3"/>
      <c r="G44" s="57">
        <f>SUM(G39:G42)</f>
        <v>706</v>
      </c>
      <c r="H44" s="10"/>
      <c r="I44" s="57">
        <f>SUM(I39:I42)</f>
        <v>1611</v>
      </c>
    </row>
    <row r="45" spans="2:9" ht="4.5" customHeight="1">
      <c r="B45" s="3"/>
      <c r="G45" s="58"/>
      <c r="H45" s="10"/>
      <c r="I45" s="58"/>
    </row>
    <row r="46" spans="7:9" ht="12.75">
      <c r="G46" s="57"/>
      <c r="H46" s="10"/>
      <c r="I46" s="57"/>
    </row>
    <row r="47" spans="1:9" ht="12.75">
      <c r="A47" s="1" t="s">
        <v>37</v>
      </c>
      <c r="G47" s="57"/>
      <c r="H47" s="10"/>
      <c r="I47" s="57"/>
    </row>
    <row r="48" spans="1:9" ht="12.75">
      <c r="A48" s="2" t="s">
        <v>34</v>
      </c>
      <c r="B48" s="3"/>
      <c r="G48" s="57">
        <f>-G19</f>
        <v>17</v>
      </c>
      <c r="H48" s="10"/>
      <c r="I48" s="57">
        <f>-I19</f>
        <v>39</v>
      </c>
    </row>
    <row r="49" spans="1:9" s="26" customFormat="1" ht="12.75">
      <c r="A49" s="2" t="s">
        <v>147</v>
      </c>
      <c r="B49" s="69"/>
      <c r="C49" s="69"/>
      <c r="D49" s="69"/>
      <c r="E49" s="69"/>
      <c r="F49" s="69"/>
      <c r="G49" s="57">
        <f>-G21</f>
        <v>0</v>
      </c>
      <c r="H49" s="15"/>
      <c r="I49" s="57">
        <v>28</v>
      </c>
    </row>
    <row r="50" spans="1:9" ht="12.75">
      <c r="A50" s="2" t="s">
        <v>44</v>
      </c>
      <c r="B50" s="3"/>
      <c r="G50" s="57">
        <v>-1778</v>
      </c>
      <c r="H50" s="10"/>
      <c r="I50" s="57">
        <v>-1193</v>
      </c>
    </row>
    <row r="51" spans="1:9" ht="12.75">
      <c r="A51" s="2" t="s">
        <v>95</v>
      </c>
      <c r="B51" s="3"/>
      <c r="G51" s="57">
        <v>1593</v>
      </c>
      <c r="H51" s="10"/>
      <c r="I51" s="57">
        <v>0</v>
      </c>
    </row>
    <row r="52" spans="1:9" ht="12.75">
      <c r="A52" s="2" t="s">
        <v>148</v>
      </c>
      <c r="B52" s="3"/>
      <c r="G52" s="57">
        <v>188</v>
      </c>
      <c r="H52" s="10"/>
      <c r="I52" s="57">
        <v>87</v>
      </c>
    </row>
    <row r="53" spans="1:9" s="26" customFormat="1" ht="12.75">
      <c r="A53" s="26" t="s">
        <v>109</v>
      </c>
      <c r="B53" s="69"/>
      <c r="C53" s="69"/>
      <c r="D53" s="69"/>
      <c r="E53" s="69"/>
      <c r="F53" s="69"/>
      <c r="G53" s="57">
        <v>0</v>
      </c>
      <c r="H53" s="15"/>
      <c r="I53" s="57">
        <v>-19497</v>
      </c>
    </row>
    <row r="54" spans="1:9" s="26" customFormat="1" ht="12.75">
      <c r="A54" s="26" t="s">
        <v>110</v>
      </c>
      <c r="B54" s="69"/>
      <c r="C54" s="69"/>
      <c r="D54" s="69"/>
      <c r="E54" s="69"/>
      <c r="F54" s="69"/>
      <c r="G54" s="57">
        <v>0</v>
      </c>
      <c r="H54" s="15"/>
      <c r="I54" s="57">
        <v>18783</v>
      </c>
    </row>
    <row r="55" spans="2:9" ht="4.5" customHeight="1">
      <c r="B55" s="3"/>
      <c r="G55" s="58"/>
      <c r="H55" s="10"/>
      <c r="I55" s="58"/>
    </row>
    <row r="56" spans="2:9" ht="4.5" customHeight="1">
      <c r="B56" s="3"/>
      <c r="G56" s="57"/>
      <c r="H56" s="10"/>
      <c r="I56" s="57"/>
    </row>
    <row r="57" spans="1:9" ht="12.75">
      <c r="A57" s="2" t="s">
        <v>96</v>
      </c>
      <c r="G57" s="57">
        <f>SUM(G48:G56)</f>
        <v>20</v>
      </c>
      <c r="H57" s="10"/>
      <c r="I57" s="57">
        <f>SUM(I48:I56)</f>
        <v>-1753</v>
      </c>
    </row>
    <row r="58" spans="2:9" ht="4.5" customHeight="1">
      <c r="B58" s="3"/>
      <c r="G58" s="58"/>
      <c r="H58" s="10"/>
      <c r="I58" s="58"/>
    </row>
    <row r="59" spans="7:9" ht="12.75">
      <c r="G59" s="57"/>
      <c r="H59" s="10"/>
      <c r="I59" s="57"/>
    </row>
    <row r="60" spans="1:9" ht="12.75">
      <c r="A60" s="1" t="s">
        <v>38</v>
      </c>
      <c r="G60" s="57"/>
      <c r="H60" s="10"/>
      <c r="I60" s="57"/>
    </row>
    <row r="61" spans="1:9" ht="12.75">
      <c r="A61" s="2" t="s">
        <v>97</v>
      </c>
      <c r="G61" s="57">
        <v>-84</v>
      </c>
      <c r="H61" s="10"/>
      <c r="I61" s="57">
        <v>-14</v>
      </c>
    </row>
    <row r="62" spans="1:9" ht="12.75">
      <c r="A62" s="2" t="s">
        <v>113</v>
      </c>
      <c r="G62" s="57">
        <v>1354</v>
      </c>
      <c r="H62" s="10"/>
      <c r="I62" s="57">
        <v>0</v>
      </c>
    </row>
    <row r="63" spans="2:9" ht="4.5" customHeight="1">
      <c r="B63" s="3"/>
      <c r="G63" s="58"/>
      <c r="H63" s="10"/>
      <c r="I63" s="58"/>
    </row>
    <row r="64" spans="2:9" ht="4.5" customHeight="1">
      <c r="B64" s="3"/>
      <c r="G64" s="57"/>
      <c r="H64" s="10"/>
      <c r="I64" s="57"/>
    </row>
    <row r="65" spans="1:9" ht="12.75" customHeight="1">
      <c r="A65" s="2" t="s">
        <v>118</v>
      </c>
      <c r="G65" s="57">
        <f>SUM(G61:G64)</f>
        <v>1270</v>
      </c>
      <c r="H65" s="10"/>
      <c r="I65" s="57">
        <f>SUM(I61:I64)</f>
        <v>-14</v>
      </c>
    </row>
    <row r="66" spans="2:9" ht="4.5" customHeight="1">
      <c r="B66" s="3"/>
      <c r="G66" s="58"/>
      <c r="H66" s="10"/>
      <c r="I66" s="58"/>
    </row>
    <row r="67" spans="7:9" ht="12.75">
      <c r="G67" s="57"/>
      <c r="H67" s="10"/>
      <c r="I67" s="57"/>
    </row>
    <row r="68" spans="1:9" ht="12.75">
      <c r="A68" s="1" t="s">
        <v>150</v>
      </c>
      <c r="G68" s="57"/>
      <c r="H68" s="10"/>
      <c r="I68" s="57"/>
    </row>
    <row r="69" spans="1:9" ht="12.75">
      <c r="A69" s="1" t="s">
        <v>149</v>
      </c>
      <c r="G69" s="57">
        <f>+G57+G44+G65</f>
        <v>1996</v>
      </c>
      <c r="H69" s="10"/>
      <c r="I69" s="57">
        <f>+I57+I44+I65</f>
        <v>-156</v>
      </c>
    </row>
    <row r="70" spans="1:9" ht="12.75">
      <c r="A70" s="1" t="s">
        <v>47</v>
      </c>
      <c r="G70" s="57"/>
      <c r="H70" s="10"/>
      <c r="I70" s="57"/>
    </row>
    <row r="71" spans="1:9" ht="12.75">
      <c r="A71" s="1" t="s">
        <v>141</v>
      </c>
      <c r="G71" s="59">
        <v>3374</v>
      </c>
      <c r="H71" s="68"/>
      <c r="I71" s="59">
        <v>3530</v>
      </c>
    </row>
    <row r="72" spans="1:9" ht="12.75">
      <c r="A72" s="1" t="s">
        <v>45</v>
      </c>
      <c r="G72" s="60"/>
      <c r="H72" s="6"/>
      <c r="I72" s="60"/>
    </row>
    <row r="73" spans="1:9" ht="12.75">
      <c r="A73" s="1" t="s">
        <v>141</v>
      </c>
      <c r="G73" s="60">
        <f>SUM(G69:G71)</f>
        <v>5370</v>
      </c>
      <c r="H73" s="6"/>
      <c r="I73" s="60">
        <f>SUM(I69:I71)</f>
        <v>3374</v>
      </c>
    </row>
    <row r="74" spans="2:9" ht="4.5" customHeight="1" thickBot="1">
      <c r="B74" s="3"/>
      <c r="G74" s="61"/>
      <c r="H74" s="10"/>
      <c r="I74" s="61"/>
    </row>
    <row r="75" spans="2:9" ht="13.5" thickTop="1">
      <c r="B75" s="3"/>
      <c r="G75" s="57"/>
      <c r="H75" s="10"/>
      <c r="I75" s="15"/>
    </row>
    <row r="76" spans="2:9" ht="12.75">
      <c r="B76" s="3"/>
      <c r="G76" s="72">
        <f>G73-'bs'!B28</f>
        <v>0</v>
      </c>
      <c r="H76" s="77"/>
      <c r="I76" s="72">
        <f>30774-I73</f>
        <v>27400</v>
      </c>
    </row>
    <row r="77" spans="1:9" ht="12.75">
      <c r="A77" s="110" t="s">
        <v>84</v>
      </c>
      <c r="B77" s="110"/>
      <c r="C77" s="110"/>
      <c r="D77" s="110"/>
      <c r="E77" s="110"/>
      <c r="F77" s="110"/>
      <c r="G77" s="110"/>
      <c r="H77" s="110"/>
      <c r="I77" s="110"/>
    </row>
    <row r="78" spans="1:9" ht="12.75">
      <c r="A78" s="110"/>
      <c r="B78" s="110"/>
      <c r="C78" s="110"/>
      <c r="D78" s="110"/>
      <c r="E78" s="110"/>
      <c r="F78" s="110"/>
      <c r="G78" s="110"/>
      <c r="H78" s="110"/>
      <c r="I78" s="110"/>
    </row>
    <row r="80" ht="12.75">
      <c r="G80" s="80">
        <f>G73-'bs'!B28</f>
        <v>0</v>
      </c>
    </row>
  </sheetData>
  <sheetProtection/>
  <mergeCells count="7">
    <mergeCell ref="A77:I78"/>
    <mergeCell ref="A5:I5"/>
    <mergeCell ref="A6:I6"/>
    <mergeCell ref="A1:I1"/>
    <mergeCell ref="A2:I2"/>
    <mergeCell ref="A4:I4"/>
    <mergeCell ref="A3:I3"/>
  </mergeCells>
  <printOptions horizontalCentered="1"/>
  <pageMargins left="0.75" right="0.5" top="0.75" bottom="0.75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 </cp:lastModifiedBy>
  <cp:lastPrinted>2009-09-17T07:22:12Z</cp:lastPrinted>
  <dcterms:created xsi:type="dcterms:W3CDTF">2005-04-05T09:22:45Z</dcterms:created>
  <dcterms:modified xsi:type="dcterms:W3CDTF">2009-09-29T08:26:25Z</dcterms:modified>
  <cp:category/>
  <cp:version/>
  <cp:contentType/>
  <cp:contentStatus/>
</cp:coreProperties>
</file>